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S:\Documents privés\FILIERE GESTION ET COMMUNICATION\BAC PRO\Bac Pro AGORA 2021_2024\MANZO Alicia\administration\"/>
    </mc:Choice>
  </mc:AlternateContent>
  <bookViews>
    <workbookView xWindow="270" yWindow="600" windowWidth="28215" windowHeight="13995" activeTab="1"/>
  </bookViews>
  <sheets>
    <sheet name="Abandons_sem" sheetId="1" r:id="rId1"/>
    <sheet name="Adoption_rég" sheetId="2" r:id="rId2"/>
    <sheet name="Statistiques_4èmeT" sheetId="3" r:id="rId3"/>
    <sheet name="Dépenses" sheetId="4" r:id="rId4"/>
  </sheets>
  <calcPr calcId="162913"/>
</workbook>
</file>

<file path=xl/calcChain.xml><?xml version="1.0" encoding="utf-8"?>
<calcChain xmlns="http://schemas.openxmlformats.org/spreadsheetml/2006/main">
  <c r="C19" i="2" l="1"/>
  <c r="D19" i="2"/>
  <c r="B19" i="2"/>
  <c r="D17" i="2"/>
  <c r="C17" i="2"/>
  <c r="B17" i="2"/>
  <c r="H8" i="1" l="1"/>
  <c r="I8" i="1" s="1"/>
  <c r="H7" i="1"/>
  <c r="H6" i="1"/>
  <c r="H5" i="1"/>
  <c r="H4" i="1"/>
  <c r="G11" i="1"/>
  <c r="F11" i="1"/>
  <c r="G10" i="1"/>
  <c r="F10" i="1"/>
  <c r="G9" i="1"/>
  <c r="F9" i="1"/>
  <c r="G8" i="1"/>
  <c r="F8" i="1"/>
  <c r="E11" i="1"/>
  <c r="E10" i="1"/>
  <c r="E9" i="1"/>
  <c r="E8" i="1"/>
  <c r="D11" i="1"/>
  <c r="D10" i="1"/>
  <c r="D9" i="1"/>
  <c r="D8" i="1"/>
  <c r="C11" i="1"/>
  <c r="C10" i="1"/>
  <c r="C9" i="1"/>
  <c r="C8" i="1"/>
  <c r="B11" i="1"/>
  <c r="B9" i="1"/>
  <c r="B8" i="1"/>
  <c r="B10" i="1" s="1"/>
  <c r="B11" i="2"/>
  <c r="B8" i="2"/>
  <c r="B6" i="2"/>
  <c r="I5" i="1" l="1"/>
  <c r="I4" i="1"/>
  <c r="I6" i="1"/>
  <c r="I7" i="1"/>
</calcChain>
</file>

<file path=xl/sharedStrings.xml><?xml version="1.0" encoding="utf-8"?>
<sst xmlns="http://schemas.openxmlformats.org/spreadsheetml/2006/main" count="63" uniqueCount="52">
  <si>
    <t>NOMBRE D'ABANDONS SUR LES 6 DERNIERS MOIS - ANNEE 2022</t>
  </si>
  <si>
    <t>ESPECES</t>
  </si>
  <si>
    <t>JUILLET</t>
  </si>
  <si>
    <t>SEPTEMBRE</t>
  </si>
  <si>
    <t>OCTOBRE</t>
  </si>
  <si>
    <t>NOVEMBRE</t>
  </si>
  <si>
    <t>DÉCEMBRE</t>
  </si>
  <si>
    <t>TOTAUX</t>
  </si>
  <si>
    <t>%</t>
  </si>
  <si>
    <t>CHAT</t>
  </si>
  <si>
    <t>CHIEN</t>
  </si>
  <si>
    <t>LAPIN BELIER</t>
  </si>
  <si>
    <t>HAMSTER</t>
  </si>
  <si>
    <t>ABANDON MAXIMUM</t>
  </si>
  <si>
    <t>ABANDON MINIMUM</t>
  </si>
  <si>
    <t>ABANDON MOYEN PAR ESPECES</t>
  </si>
  <si>
    <t>REPARTITION DES ADOPTIONS PAR REFUGE - REGION LORRAINE</t>
  </si>
  <si>
    <t>ASSOCIATION CREPUSCULE
THIONVILLE</t>
  </si>
  <si>
    <t>LE REFUGE DE BABOU
METZ</t>
  </si>
  <si>
    <t>LE REFUGE DE MORDANT
NANCY</t>
  </si>
  <si>
    <t>JANVIER</t>
  </si>
  <si>
    <t>FÉVRIER</t>
  </si>
  <si>
    <t>MARS</t>
  </si>
  <si>
    <t>AVRIL</t>
  </si>
  <si>
    <t>MAI</t>
  </si>
  <si>
    <t>JUIN</t>
  </si>
  <si>
    <t>AOÛT</t>
  </si>
  <si>
    <t>TOTAL ANNEE 2022</t>
  </si>
  <si>
    <t>ANALYSE</t>
  </si>
  <si>
    <t>REPARTITION DES ADOPTIONS ET DES ABANDONS
4EME TRIMESTRE 2022</t>
  </si>
  <si>
    <t>DECEMBRE</t>
  </si>
  <si>
    <t>ADOPTIONS</t>
  </si>
  <si>
    <t>ABANDONS</t>
  </si>
  <si>
    <t>LISTE DES DEPENSES DU REFUGE</t>
  </si>
  <si>
    <t>2021 (N-1)</t>
  </si>
  <si>
    <t>2022(N)</t>
  </si>
  <si>
    <t>EVOLUTION (N - N-1)</t>
  </si>
  <si>
    <t>COMMENTAIRE</t>
  </si>
  <si>
    <t>ALIMENTATION</t>
  </si>
  <si>
    <t>FRAIS VETERINAIRES</t>
  </si>
  <si>
    <t xml:space="preserve">ASSURANCE REFUGE </t>
  </si>
  <si>
    <t>EDF - EAU</t>
  </si>
  <si>
    <t>AFFRANCHISSEMENT</t>
  </si>
  <si>
    <t>IMPOTS FONCIERS</t>
  </si>
  <si>
    <t>ENTRETIEN</t>
  </si>
  <si>
    <t>TELECOMMUNICATIONS</t>
  </si>
  <si>
    <t>SALAIRES ET CHARGES</t>
  </si>
  <si>
    <t>DEPENSES TOTALES</t>
  </si>
  <si>
    <t>DEPENSES MOYENNES</t>
  </si>
  <si>
    <t>DEPENSE MINIMUM</t>
  </si>
  <si>
    <t>DEPENSE MAXIMUM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</si>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</sst>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_€_-;\-* #,##0.00\ _€_-;_-* &quot;-&quot;??\ _€_-;_-@"/>
    <numFmt numFmtId="168" formatCode="#,##0_ ;\-#,##0\ "/>
  </numFmts>
  <fonts count="10">
    <font>
      <sz val="11"/>
      <color theme="1"/>
      <name val="Calibri"/>
      <scheme val="minor"/>
    </font>
    <font>
      <b/>
      <i/>
      <sz val="14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name val="Calibri"/>
    </font>
    <font>
      <i/>
      <sz val="16"/>
      <color theme="1"/>
      <name val="Calibri"/>
    </font>
    <font>
      <b/>
      <i/>
      <sz val="12"/>
      <color theme="1"/>
      <name val="Calibri"/>
    </font>
    <font>
      <sz val="16"/>
      <color theme="1"/>
      <name val="Calibri"/>
    </font>
    <font>
      <b/>
      <sz val="11"/>
      <color theme="1"/>
      <name val="Calibri"/>
      <family val="2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6E3BC"/>
        <bgColor rgb="FFD6E3BC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 diagonalUp="1" diagonalDown="1">
      <left style="thin">
        <color theme="1"/>
      </left>
      <right style="thin">
        <color theme="1"/>
      </right>
      <top style="thin">
        <color theme="1"/>
      </top>
      <bottom/>
      <diagonal style="thin">
        <color theme="1"/>
      </diagonal>
    </border>
    <border diagonalUp="1" diagonalDown="1">
      <left style="thin">
        <color theme="1"/>
      </left>
      <right style="thin">
        <color theme="1"/>
      </right>
      <top/>
      <bottom/>
      <diagonal style="thin">
        <color theme="1"/>
      </diagonal>
    </border>
    <border diagonalUp="1" diagonalDown="1">
      <left style="thin">
        <color theme="1"/>
      </left>
      <right style="thin">
        <color theme="1"/>
      </right>
      <top/>
      <bottom style="thin">
        <color theme="1"/>
      </bottom>
      <diagonal style="thin">
        <color theme="1"/>
      </diagonal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5">
    <xf numFmtId="0" fontId="0" fillId="0" borderId="0" xfId="0" applyFont="1" applyAlignment="1"/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4" fontId="3" fillId="0" borderId="10" xfId="0" applyNumberFormat="1" applyFont="1" applyBorder="1" applyAlignment="1">
      <alignment vertical="center"/>
    </xf>
    <xf numFmtId="164" fontId="3" fillId="0" borderId="1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 wrapText="1"/>
    </xf>
    <xf numFmtId="10" fontId="3" fillId="0" borderId="1" xfId="0" applyNumberFormat="1" applyFont="1" applyBorder="1" applyAlignment="1">
      <alignment vertical="center" wrapText="1"/>
    </xf>
    <xf numFmtId="10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164" fontId="3" fillId="0" borderId="13" xfId="0" applyNumberFormat="1" applyFont="1" applyBorder="1" applyAlignment="1">
      <alignment vertical="center"/>
    </xf>
    <xf numFmtId="10" fontId="3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8" fillId="3" borderId="13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4" fontId="3" fillId="4" borderId="14" xfId="0" applyNumberFormat="1" applyFont="1" applyFill="1" applyBorder="1" applyAlignment="1">
      <alignment horizontal="center" vertical="center"/>
    </xf>
    <xf numFmtId="4" fontId="3" fillId="4" borderId="15" xfId="0" applyNumberFormat="1" applyFont="1" applyFill="1" applyBorder="1" applyAlignment="1">
      <alignment horizontal="center" vertical="center"/>
    </xf>
    <xf numFmtId="4" fontId="3" fillId="4" borderId="1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4" fillId="0" borderId="7" xfId="0" applyFont="1" applyBorder="1"/>
    <xf numFmtId="0" fontId="3" fillId="0" borderId="5" xfId="0" applyFont="1" applyBorder="1" applyAlignment="1">
      <alignment horizontal="center" vertical="center" wrapText="1"/>
    </xf>
    <xf numFmtId="0" fontId="4" fillId="0" borderId="8" xfId="0" applyFont="1" applyBorder="1"/>
    <xf numFmtId="0" fontId="3" fillId="0" borderId="6" xfId="0" applyFont="1" applyBorder="1" applyAlignment="1">
      <alignment horizontal="center" vertical="center" wrapText="1"/>
    </xf>
    <xf numFmtId="0" fontId="4" fillId="0" borderId="9" xfId="0" applyFont="1" applyBorder="1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4" fillId="0" borderId="12" xfId="0" applyFont="1" applyBorder="1"/>
    <xf numFmtId="168" fontId="3" fillId="3" borderId="13" xfId="1" applyNumberFormat="1" applyFont="1" applyFill="1" applyBorder="1" applyAlignment="1">
      <alignment vertical="center"/>
    </xf>
    <xf numFmtId="168" fontId="3" fillId="3" borderId="13" xfId="0" applyNumberFormat="1" applyFont="1" applyFill="1" applyBorder="1" applyAlignment="1">
      <alignment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u="sng"/>
            </a:pPr>
            <a:r>
              <a:rPr lang="fr-FR" u="sng"/>
              <a:t>REPARTITION</a:t>
            </a:r>
            <a:r>
              <a:rPr lang="fr-FR" u="sng" baseline="0"/>
              <a:t> DES ADOPTIONS ET DES ABANDONS - 4EME TRIM N</a:t>
            </a:r>
            <a:endParaRPr lang="fr-FR" u="sng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Statistiques_4èmeT!$B$4</c:f>
              <c:strCache>
                <c:ptCount val="1"/>
                <c:pt idx="0">
                  <c:v>ADOPTIONS</c:v>
                </c:pt>
              </c:strCache>
            </c:strRef>
          </c:tx>
          <c:invertIfNegative val="0"/>
          <c:cat>
            <c:strRef>
              <c:f>Statistiques_4èmeT!$C$3:$E$3</c:f>
              <c:strCache>
                <c:ptCount val="3"/>
                <c:pt idx="0">
                  <c:v>OCTOBRE</c:v>
                </c:pt>
                <c:pt idx="1">
                  <c:v>NOVEMBRE</c:v>
                </c:pt>
                <c:pt idx="2">
                  <c:v>DECEMBRE</c:v>
                </c:pt>
              </c:strCache>
            </c:strRef>
          </c:cat>
          <c:val>
            <c:numRef>
              <c:f>Statistiques_4èmeT!$C$4:$E$4</c:f>
              <c:numCache>
                <c:formatCode>General</c:formatCode>
                <c:ptCount val="3"/>
                <c:pt idx="0">
                  <c:v>250</c:v>
                </c:pt>
                <c:pt idx="1">
                  <c:v>350</c:v>
                </c:pt>
                <c:pt idx="2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E-41FD-8FEF-B89BD2513E1C}"/>
            </c:ext>
          </c:extLst>
        </c:ser>
        <c:ser>
          <c:idx val="1"/>
          <c:order val="1"/>
          <c:tx>
            <c:strRef>
              <c:f>Statistiques_4èmeT!$B$5</c:f>
              <c:strCache>
                <c:ptCount val="1"/>
                <c:pt idx="0">
                  <c:v>ABANDONS</c:v>
                </c:pt>
              </c:strCache>
            </c:strRef>
          </c:tx>
          <c:invertIfNegative val="0"/>
          <c:cat>
            <c:strRef>
              <c:f>Statistiques_4èmeT!$C$3:$E$3</c:f>
              <c:strCache>
                <c:ptCount val="3"/>
                <c:pt idx="0">
                  <c:v>OCTOBRE</c:v>
                </c:pt>
                <c:pt idx="1">
                  <c:v>NOVEMBRE</c:v>
                </c:pt>
                <c:pt idx="2">
                  <c:v>DECEMBRE</c:v>
                </c:pt>
              </c:strCache>
            </c:strRef>
          </c:cat>
          <c:val>
            <c:numRef>
              <c:f>Statistiques_4èmeT!$C$5:$E$5</c:f>
              <c:numCache>
                <c:formatCode>General</c:formatCode>
                <c:ptCount val="3"/>
                <c:pt idx="0">
                  <c:v>550</c:v>
                </c:pt>
                <c:pt idx="1">
                  <c:v>520</c:v>
                </c:pt>
                <c:pt idx="2">
                  <c:v>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3E-41FD-8FEF-B89BD251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91392"/>
        <c:axId val="137020544"/>
      </c:barChart>
      <c:catAx>
        <c:axId val="39291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Moi</a:t>
                </a:r>
                <a:r>
                  <a:rPr lang="fr-FR" baseline="0"/>
                  <a:t>s de l'année 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0.80787737059183395"/>
              <c:y val="0.82814602720114527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137020544"/>
        <c:crosses val="autoZero"/>
        <c:auto val="1"/>
        <c:lblAlgn val="ctr"/>
        <c:lblOffset val="100"/>
        <c:noMultiLvlLbl val="0"/>
      </c:catAx>
      <c:valAx>
        <c:axId val="1370205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Nombre</a:t>
                </a:r>
                <a:r>
                  <a:rPr lang="fr-FR" baseline="0"/>
                  <a:t> d'annimaux </a:t>
                </a:r>
              </a:p>
            </c:rich>
          </c:tx>
          <c:layout>
            <c:manualLayout>
              <c:xMode val="edge"/>
              <c:yMode val="edge"/>
              <c:x val="2.0050125313283207E-2"/>
              <c:y val="0.1681653964377447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392913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142875</xdr:colOff>
      <xdr:row>4</xdr:row>
      <xdr:rowOff>85725</xdr:rowOff>
    </xdr:from>
    <xdr:to>
      <xdr:col>17</xdr:col>
      <xdr:colOff>581026</xdr:colOff>
      <xdr:row>25</xdr:row>
      <xdr:rowOff>28575</xdr:rowOff>
    </xdr:to>
    <xdr:graphicFrame macro="">
      <xdr:nvGraphicFramePr>
        <xdr:cNvPr id="2" name="Graphique 1" title="REPARTITION DES ADOPTIONS ET DES ABANDONS - 4 EME TRIM 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1000"/>
  <sheetViews>
    <sheetView workbookViewId="0">
      <pane xSplit="1" topLeftCell="B1" activePane="topRight" state="frozen"/>
      <selection pane="topRight" activeCell="J11" sqref="J11"/>
    </sheetView>
  </sheetViews>
  <sheetFormatPr baseColWidth="10" defaultColWidth="14.42578125" defaultRowHeight="15" customHeight="1"/>
  <cols>
    <col min="1" max="9" width="20.7109375" customWidth="1"/>
    <col min="10" max="26" width="10.7109375" customWidth="1"/>
  </cols>
  <sheetData>
    <row r="1" spans="1:10" ht="18.75">
      <c r="A1" s="27" t="s">
        <v>0</v>
      </c>
      <c r="B1" s="28"/>
      <c r="C1" s="28"/>
      <c r="D1" s="28"/>
      <c r="E1" s="28"/>
      <c r="F1" s="28"/>
      <c r="G1" s="28"/>
      <c r="H1" s="28"/>
      <c r="I1" s="28"/>
    </row>
    <row r="3" spans="1:10" ht="34.5" customHeight="1">
      <c r="A3" s="21" t="s">
        <v>1</v>
      </c>
      <c r="B3" s="21" t="s">
        <v>2</v>
      </c>
      <c r="C3" s="21" t="s">
        <v>26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</row>
    <row r="4" spans="1:10" ht="49.5" customHeight="1">
      <c r="A4" s="22" t="s">
        <v>9</v>
      </c>
      <c r="B4" s="23">
        <v>350</v>
      </c>
      <c r="C4" s="23">
        <v>275</v>
      </c>
      <c r="D4" s="23">
        <v>125</v>
      </c>
      <c r="E4" s="23">
        <v>163</v>
      </c>
      <c r="F4" s="23">
        <v>100</v>
      </c>
      <c r="G4" s="23">
        <v>99</v>
      </c>
      <c r="H4" s="43">
        <f>SUM(B4:G4)</f>
        <v>1112</v>
      </c>
      <c r="I4" s="24">
        <f>H4/$H$8</f>
        <v>0.31157186887083216</v>
      </c>
    </row>
    <row r="5" spans="1:10" ht="49.5" customHeight="1">
      <c r="A5" s="22" t="s">
        <v>10</v>
      </c>
      <c r="B5" s="23">
        <v>450</v>
      </c>
      <c r="C5" s="23">
        <v>500</v>
      </c>
      <c r="D5" s="23">
        <v>210</v>
      </c>
      <c r="E5" s="23">
        <v>250</v>
      </c>
      <c r="F5" s="23">
        <v>185</v>
      </c>
      <c r="G5" s="23">
        <v>88</v>
      </c>
      <c r="H5" s="43">
        <f>SUM(B5:G5)</f>
        <v>1683</v>
      </c>
      <c r="I5" s="24">
        <f>H5/$H$8</f>
        <v>0.47156066124964974</v>
      </c>
    </row>
    <row r="6" spans="1:10" ht="49.5" customHeight="1">
      <c r="A6" s="22" t="s">
        <v>11</v>
      </c>
      <c r="B6" s="23">
        <v>152</v>
      </c>
      <c r="C6" s="23">
        <v>125</v>
      </c>
      <c r="D6" s="23">
        <v>75</v>
      </c>
      <c r="E6" s="23">
        <v>95</v>
      </c>
      <c r="F6" s="23">
        <v>12</v>
      </c>
      <c r="G6" s="23">
        <v>30</v>
      </c>
      <c r="H6" s="43">
        <f>SUM(B6:G6)</f>
        <v>489</v>
      </c>
      <c r="I6" s="24">
        <f>H6/$H$8</f>
        <v>0.13701316895488933</v>
      </c>
    </row>
    <row r="7" spans="1:10" ht="49.5" customHeight="1">
      <c r="A7" s="22" t="s">
        <v>12</v>
      </c>
      <c r="B7" s="23">
        <v>65</v>
      </c>
      <c r="C7" s="23">
        <v>70</v>
      </c>
      <c r="D7" s="23">
        <v>45</v>
      </c>
      <c r="E7" s="23">
        <v>50</v>
      </c>
      <c r="F7" s="23">
        <v>35</v>
      </c>
      <c r="G7" s="23">
        <v>20</v>
      </c>
      <c r="H7" s="43">
        <f>SUM(B7:G7)</f>
        <v>285</v>
      </c>
      <c r="I7" s="24">
        <f>H7/$H$8</f>
        <v>7.9854300924628752E-2</v>
      </c>
    </row>
    <row r="8" spans="1:10" ht="49.5" customHeight="1">
      <c r="A8" s="25" t="s">
        <v>7</v>
      </c>
      <c r="B8" s="44">
        <f t="shared" ref="B8:H8" si="0">SUM(B4:B7)</f>
        <v>1017</v>
      </c>
      <c r="C8" s="44">
        <f t="shared" si="0"/>
        <v>970</v>
      </c>
      <c r="D8" s="44">
        <f t="shared" si="0"/>
        <v>455</v>
      </c>
      <c r="E8" s="44">
        <f t="shared" si="0"/>
        <v>558</v>
      </c>
      <c r="F8" s="44">
        <f t="shared" si="0"/>
        <v>332</v>
      </c>
      <c r="G8" s="44">
        <f t="shared" si="0"/>
        <v>237</v>
      </c>
      <c r="H8" s="43">
        <f t="shared" si="0"/>
        <v>3569</v>
      </c>
      <c r="I8" s="24">
        <f>H8/$H$8</f>
        <v>1</v>
      </c>
    </row>
    <row r="9" spans="1:10" ht="49.5" customHeight="1">
      <c r="A9" s="25" t="s">
        <v>13</v>
      </c>
      <c r="B9" s="44">
        <f t="shared" ref="B9:G9" si="1">MAX(B4:B7)</f>
        <v>450</v>
      </c>
      <c r="C9" s="44">
        <f t="shared" si="1"/>
        <v>500</v>
      </c>
      <c r="D9" s="44">
        <f t="shared" si="1"/>
        <v>210</v>
      </c>
      <c r="E9" s="44">
        <f t="shared" si="1"/>
        <v>250</v>
      </c>
      <c r="F9" s="44">
        <f t="shared" si="1"/>
        <v>185</v>
      </c>
      <c r="G9" s="44">
        <f t="shared" si="1"/>
        <v>99</v>
      </c>
      <c r="H9" s="29"/>
      <c r="I9" s="29"/>
    </row>
    <row r="10" spans="1:10" ht="49.5" customHeight="1">
      <c r="A10" s="25" t="s">
        <v>14</v>
      </c>
      <c r="B10" s="44">
        <f>MIN(B4:B9)</f>
        <v>65</v>
      </c>
      <c r="C10" s="44">
        <f>MIN(C4:C7)</f>
        <v>70</v>
      </c>
      <c r="D10" s="44">
        <f>MIN(D4:D7)</f>
        <v>45</v>
      </c>
      <c r="E10" s="44">
        <f>MIN(E4:E7)</f>
        <v>50</v>
      </c>
      <c r="F10" s="44">
        <f>MIN(F4:F7)</f>
        <v>12</v>
      </c>
      <c r="G10" s="44">
        <f>MIN(G4:G7)</f>
        <v>20</v>
      </c>
      <c r="H10" s="30"/>
      <c r="I10" s="30"/>
    </row>
    <row r="11" spans="1:10" ht="49.5" customHeight="1">
      <c r="A11" s="26" t="s">
        <v>15</v>
      </c>
      <c r="B11" s="44">
        <f t="shared" ref="B11:G11" si="2">AVERAGE(B4:B7)</f>
        <v>254.25</v>
      </c>
      <c r="C11" s="44">
        <f t="shared" si="2"/>
        <v>242.5</v>
      </c>
      <c r="D11" s="44">
        <f t="shared" si="2"/>
        <v>113.75</v>
      </c>
      <c r="E11" s="44">
        <f t="shared" si="2"/>
        <v>139.5</v>
      </c>
      <c r="F11" s="44">
        <f t="shared" si="2"/>
        <v>83</v>
      </c>
      <c r="G11" s="44">
        <f t="shared" si="2"/>
        <v>59.25</v>
      </c>
      <c r="H11" s="31"/>
      <c r="I11" s="31"/>
      <c r="J11" t="s">
        <v>51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I1"/>
    <mergeCell ref="H9:H11"/>
    <mergeCell ref="I9:I11"/>
  </mergeCells>
  <pageMargins left="0.70866141732283472" right="0.70866141732283472" top="1.7322834645669292" bottom="0.74803149606299213" header="0.31496062992125984" footer="0.31496062992125984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tabSelected="1" workbookViewId="0">
      <selection activeCell="B19" sqref="B19"/>
    </sheetView>
  </sheetViews>
  <sheetFormatPr baseColWidth="10" defaultColWidth="14.42578125" defaultRowHeight="15" customHeight="1"/>
  <cols>
    <col min="1" max="1" width="17.7109375" customWidth="1"/>
    <col min="2" max="2" width="20.7109375" customWidth="1"/>
    <col min="3" max="3" width="24.140625" customWidth="1"/>
    <col min="4" max="4" width="19.42578125" customWidth="1"/>
    <col min="5" max="26" width="10.7109375" customWidth="1"/>
  </cols>
  <sheetData>
    <row r="1" spans="1:4" ht="21">
      <c r="A1" s="32" t="s">
        <v>16</v>
      </c>
      <c r="B1" s="28"/>
      <c r="C1" s="28"/>
      <c r="D1" s="28"/>
    </row>
    <row r="2" spans="1:4" ht="10.5" customHeight="1"/>
    <row r="3" spans="1:4" ht="28.5" customHeight="1">
      <c r="A3" s="33"/>
      <c r="B3" s="35" t="s">
        <v>17</v>
      </c>
      <c r="C3" s="37" t="s">
        <v>18</v>
      </c>
      <c r="D3" s="37" t="s">
        <v>19</v>
      </c>
    </row>
    <row r="4" spans="1:4" ht="18" customHeight="1">
      <c r="A4" s="34"/>
      <c r="B4" s="36"/>
      <c r="C4" s="38"/>
      <c r="D4" s="38"/>
    </row>
    <row r="5" spans="1:4" ht="19.5" customHeight="1">
      <c r="A5" s="3" t="s">
        <v>20</v>
      </c>
      <c r="B5" s="4">
        <v>50</v>
      </c>
      <c r="C5" s="2">
        <v>120</v>
      </c>
      <c r="D5" s="2">
        <v>41</v>
      </c>
    </row>
    <row r="6" spans="1:4" ht="19.5" customHeight="1">
      <c r="A6" s="3" t="s">
        <v>21</v>
      </c>
      <c r="B6" s="4">
        <f>B5*1.2</f>
        <v>60</v>
      </c>
      <c r="C6" s="2">
        <v>150</v>
      </c>
      <c r="D6" s="2">
        <v>20</v>
      </c>
    </row>
    <row r="7" spans="1:4" ht="19.5" customHeight="1">
      <c r="A7" s="3" t="s">
        <v>22</v>
      </c>
      <c r="B7" s="4">
        <v>45</v>
      </c>
      <c r="C7" s="2">
        <v>140</v>
      </c>
      <c r="D7" s="2">
        <v>92</v>
      </c>
    </row>
    <row r="8" spans="1:4" ht="19.5" customHeight="1">
      <c r="A8" s="3" t="s">
        <v>23</v>
      </c>
      <c r="B8" s="4">
        <f>B7*1.2</f>
        <v>54</v>
      </c>
      <c r="C8" s="2">
        <v>132</v>
      </c>
      <c r="D8" s="2">
        <v>87</v>
      </c>
    </row>
    <row r="9" spans="1:4" ht="19.5" customHeight="1">
      <c r="A9" s="3" t="s">
        <v>24</v>
      </c>
      <c r="B9" s="4">
        <v>65</v>
      </c>
      <c r="C9" s="2">
        <v>169</v>
      </c>
      <c r="D9" s="2">
        <v>75</v>
      </c>
    </row>
    <row r="10" spans="1:4" ht="19.5" customHeight="1">
      <c r="A10" s="3" t="s">
        <v>25</v>
      </c>
      <c r="B10" s="4">
        <v>20</v>
      </c>
      <c r="C10" s="2">
        <v>75</v>
      </c>
      <c r="D10" s="2">
        <v>88</v>
      </c>
    </row>
    <row r="11" spans="1:4" ht="19.5" customHeight="1">
      <c r="A11" s="3" t="s">
        <v>2</v>
      </c>
      <c r="B11" s="4">
        <f>B10*1.2</f>
        <v>24</v>
      </c>
      <c r="C11" s="2">
        <v>85</v>
      </c>
      <c r="D11" s="2">
        <v>30</v>
      </c>
    </row>
    <row r="12" spans="1:4" ht="19.5" customHeight="1">
      <c r="A12" s="3" t="s">
        <v>26</v>
      </c>
      <c r="B12" s="4">
        <v>12</v>
      </c>
      <c r="C12" s="2">
        <v>66</v>
      </c>
      <c r="D12" s="2">
        <v>55</v>
      </c>
    </row>
    <row r="13" spans="1:4" ht="19.5" customHeight="1">
      <c r="A13" s="3" t="s">
        <v>3</v>
      </c>
      <c r="B13" s="4">
        <v>36</v>
      </c>
      <c r="C13" s="2">
        <v>84</v>
      </c>
      <c r="D13" s="2">
        <v>60</v>
      </c>
    </row>
    <row r="14" spans="1:4" ht="19.5" customHeight="1">
      <c r="A14" s="3" t="s">
        <v>4</v>
      </c>
      <c r="B14" s="4">
        <v>72</v>
      </c>
      <c r="C14" s="2">
        <v>98</v>
      </c>
      <c r="D14" s="2">
        <v>57</v>
      </c>
    </row>
    <row r="15" spans="1:4" ht="19.5" customHeight="1">
      <c r="A15" s="3" t="s">
        <v>5</v>
      </c>
      <c r="B15" s="4">
        <v>85</v>
      </c>
      <c r="C15" s="2">
        <v>110</v>
      </c>
      <c r="D15" s="2">
        <v>80</v>
      </c>
    </row>
    <row r="16" spans="1:4" ht="19.5" customHeight="1">
      <c r="A16" s="3" t="s">
        <v>6</v>
      </c>
      <c r="B16" s="4">
        <v>94</v>
      </c>
      <c r="C16" s="2">
        <v>142</v>
      </c>
      <c r="D16" s="2">
        <v>63</v>
      </c>
    </row>
    <row r="17" spans="1:4" ht="19.5" customHeight="1">
      <c r="A17" s="3" t="s">
        <v>27</v>
      </c>
      <c r="B17" s="5">
        <f>SUM(B5:B16)</f>
        <v>617</v>
      </c>
      <c r="C17" s="2">
        <f>SUM(C5:C16)</f>
        <v>1371</v>
      </c>
      <c r="D17" s="2">
        <f>SUM(D5:D16)</f>
        <v>748</v>
      </c>
    </row>
    <row r="18" spans="1:4" ht="11.25" customHeight="1">
      <c r="A18" s="6"/>
      <c r="B18" s="6"/>
      <c r="C18" s="6"/>
      <c r="D18" s="6"/>
    </row>
    <row r="19" spans="1:4" ht="38.25" customHeight="1">
      <c r="A19" s="3" t="s">
        <v>28</v>
      </c>
      <c r="B19" s="7" t="str">
        <f>IF(B17&gt;750,"Année satisfaisante","Sensibilisation requise")</f>
        <v>Sensibilisation requise</v>
      </c>
      <c r="C19" s="7" t="str">
        <f t="shared" ref="C19:D19" si="0">IF(C17&gt;750,"Année satisfaisante","Sensibilisation requise")</f>
        <v>Année satisfaisante</v>
      </c>
      <c r="D19" s="7" t="str">
        <f t="shared" si="0"/>
        <v>Sensibilisation requise</v>
      </c>
    </row>
    <row r="21" spans="1:4" ht="15.75" customHeight="1"/>
    <row r="22" spans="1:4" ht="15.75" customHeight="1"/>
    <row r="23" spans="1:4" ht="15.75" customHeight="1"/>
    <row r="24" spans="1:4" ht="15.75" customHeight="1"/>
    <row r="25" spans="1:4" ht="15.75" customHeight="1"/>
    <row r="26" spans="1:4" ht="15.75" customHeight="1"/>
    <row r="27" spans="1:4" ht="15.75" customHeight="1"/>
    <row r="28" spans="1:4" ht="15.75" customHeight="1"/>
    <row r="29" spans="1:4" ht="15.75" customHeight="1"/>
    <row r="30" spans="1:4" ht="15.75" customHeight="1"/>
    <row r="31" spans="1:4" ht="15.75" customHeight="1"/>
    <row r="32" spans="1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D1"/>
    <mergeCell ref="A3:A4"/>
    <mergeCell ref="B3:B4"/>
    <mergeCell ref="C3:C4"/>
    <mergeCell ref="D3:D4"/>
  </mergeCells>
  <pageMargins left="0.25" right="0.25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>
      <selection activeCell="U17" sqref="U17"/>
    </sheetView>
  </sheetViews>
  <sheetFormatPr baseColWidth="10" defaultColWidth="14.42578125" defaultRowHeight="15" customHeight="1"/>
  <cols>
    <col min="1" max="1" width="15.7109375" customWidth="1"/>
    <col min="2" max="26" width="10.7109375" customWidth="1"/>
  </cols>
  <sheetData>
    <row r="1" spans="1:6" ht="33.75" customHeight="1">
      <c r="A1" s="39" t="s">
        <v>29</v>
      </c>
      <c r="B1" s="28"/>
      <c r="C1" s="28"/>
      <c r="D1" s="28"/>
      <c r="E1" s="28"/>
      <c r="F1" s="28"/>
    </row>
    <row r="3" spans="1:6" ht="24.75" customHeight="1">
      <c r="B3" s="8"/>
      <c r="C3" s="9" t="s">
        <v>4</v>
      </c>
      <c r="D3" s="10" t="s">
        <v>5</v>
      </c>
      <c r="E3" s="10" t="s">
        <v>30</v>
      </c>
    </row>
    <row r="4" spans="1:6" ht="24.75" customHeight="1">
      <c r="B4" s="3" t="s">
        <v>31</v>
      </c>
      <c r="C4" s="11">
        <v>250</v>
      </c>
      <c r="D4" s="1">
        <v>350</v>
      </c>
      <c r="E4" s="1">
        <v>300</v>
      </c>
    </row>
    <row r="5" spans="1:6" ht="24.75" customHeight="1">
      <c r="B5" s="3" t="s">
        <v>32</v>
      </c>
      <c r="C5" s="11">
        <v>550</v>
      </c>
      <c r="D5" s="1">
        <v>520</v>
      </c>
      <c r="E5" s="1">
        <v>420</v>
      </c>
    </row>
    <row r="6" spans="1:6">
      <c r="C6" s="12"/>
      <c r="D6" s="12"/>
      <c r="E6" s="12"/>
    </row>
    <row r="7" spans="1:6">
      <c r="C7" s="6"/>
      <c r="D7" s="6"/>
      <c r="E7" s="6"/>
    </row>
    <row r="8" spans="1:6">
      <c r="C8" s="6"/>
      <c r="D8" s="6"/>
      <c r="E8" s="6"/>
    </row>
    <row r="9" spans="1:6">
      <c r="A9" s="6"/>
      <c r="C9" s="6"/>
      <c r="D9" s="6"/>
      <c r="E9" s="6"/>
    </row>
    <row r="10" spans="1:6">
      <c r="A10" s="6"/>
      <c r="C10" s="6"/>
      <c r="D10" s="6"/>
      <c r="E10" s="6"/>
    </row>
    <row r="11" spans="1:6">
      <c r="A11" s="1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F1"/>
  </mergeCells>
  <pageMargins left="0.7" right="0.7" top="0.75" bottom="0.75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0"/>
  <sheetViews>
    <sheetView workbookViewId="0"/>
  </sheetViews>
  <sheetFormatPr baseColWidth="10" defaultColWidth="14.42578125" defaultRowHeight="15" customHeight="1"/>
  <cols>
    <col min="1" max="1" width="23" customWidth="1"/>
    <col min="2" max="2" width="17.5703125" customWidth="1"/>
    <col min="3" max="3" width="13.42578125" customWidth="1"/>
    <col min="4" max="4" width="11.85546875" customWidth="1"/>
    <col min="5" max="5" width="10.7109375" customWidth="1"/>
    <col min="6" max="6" width="4.28515625" customWidth="1"/>
    <col min="7" max="7" width="20" customWidth="1"/>
    <col min="8" max="8" width="18.5703125" customWidth="1"/>
    <col min="9" max="26" width="10.7109375" customWidth="1"/>
  </cols>
  <sheetData>
    <row r="1" spans="1:9" ht="19.5" customHeight="1">
      <c r="A1" s="40" t="s">
        <v>33</v>
      </c>
      <c r="B1" s="28"/>
      <c r="C1" s="28"/>
      <c r="D1" s="28"/>
      <c r="E1" s="28"/>
      <c r="F1" s="28"/>
      <c r="G1" s="28"/>
      <c r="H1" s="28"/>
    </row>
    <row r="2" spans="1:9" ht="19.5" customHeight="1"/>
    <row r="3" spans="1:9" ht="19.5" customHeight="1">
      <c r="A3" s="14"/>
      <c r="B3" s="15" t="s">
        <v>34</v>
      </c>
      <c r="C3" s="15" t="s">
        <v>8</v>
      </c>
      <c r="D3" s="15" t="s">
        <v>35</v>
      </c>
      <c r="E3" s="15" t="s">
        <v>8</v>
      </c>
      <c r="F3" s="6"/>
      <c r="G3" s="15" t="s">
        <v>36</v>
      </c>
      <c r="H3" s="15" t="s">
        <v>37</v>
      </c>
      <c r="I3" s="6"/>
    </row>
    <row r="4" spans="1:9" ht="19.5" customHeight="1">
      <c r="A4" s="14" t="s">
        <v>38</v>
      </c>
      <c r="B4" s="16">
        <v>1625</v>
      </c>
      <c r="C4" s="17"/>
      <c r="D4" s="16">
        <v>1471</v>
      </c>
      <c r="E4" s="18"/>
      <c r="F4" s="6"/>
      <c r="G4" s="2"/>
      <c r="H4" s="1"/>
      <c r="I4" s="6"/>
    </row>
    <row r="5" spans="1:9" ht="19.5" customHeight="1">
      <c r="A5" s="14" t="s">
        <v>39</v>
      </c>
      <c r="B5" s="16">
        <v>3730</v>
      </c>
      <c r="C5" s="17"/>
      <c r="D5" s="16">
        <v>2658</v>
      </c>
      <c r="E5" s="18"/>
      <c r="F5" s="6"/>
      <c r="G5" s="2"/>
      <c r="H5" s="1"/>
      <c r="I5" s="6"/>
    </row>
    <row r="6" spans="1:9" ht="19.5" customHeight="1">
      <c r="A6" s="14" t="s">
        <v>40</v>
      </c>
      <c r="B6" s="16">
        <v>1188</v>
      </c>
      <c r="C6" s="17"/>
      <c r="D6" s="16">
        <v>1198</v>
      </c>
      <c r="E6" s="18"/>
      <c r="F6" s="19"/>
      <c r="G6" s="2"/>
      <c r="H6" s="1"/>
      <c r="I6" s="6"/>
    </row>
    <row r="7" spans="1:9" ht="19.5" customHeight="1">
      <c r="A7" s="14" t="s">
        <v>41</v>
      </c>
      <c r="B7" s="16">
        <v>1083</v>
      </c>
      <c r="C7" s="17"/>
      <c r="D7" s="16">
        <v>1075</v>
      </c>
      <c r="E7" s="18"/>
      <c r="F7" s="19"/>
      <c r="G7" s="2"/>
      <c r="H7" s="1"/>
      <c r="I7" s="6"/>
    </row>
    <row r="8" spans="1:9" ht="19.5" customHeight="1">
      <c r="A8" s="14" t="s">
        <v>42</v>
      </c>
      <c r="B8" s="16">
        <v>1401</v>
      </c>
      <c r="C8" s="17"/>
      <c r="D8" s="16">
        <v>358</v>
      </c>
      <c r="E8" s="18"/>
      <c r="F8" s="19"/>
      <c r="G8" s="2"/>
      <c r="H8" s="1"/>
      <c r="I8" s="6"/>
    </row>
    <row r="9" spans="1:9" ht="19.5" customHeight="1">
      <c r="A9" s="14" t="s">
        <v>43</v>
      </c>
      <c r="B9" s="16">
        <v>244</v>
      </c>
      <c r="C9" s="17"/>
      <c r="D9" s="16">
        <v>251</v>
      </c>
      <c r="E9" s="18"/>
      <c r="F9" s="19"/>
      <c r="G9" s="2"/>
      <c r="H9" s="1"/>
      <c r="I9" s="6"/>
    </row>
    <row r="10" spans="1:9" ht="19.5" customHeight="1">
      <c r="A10" s="14" t="s">
        <v>44</v>
      </c>
      <c r="B10" s="2">
        <v>798</v>
      </c>
      <c r="C10" s="17"/>
      <c r="D10" s="2">
        <v>783</v>
      </c>
      <c r="E10" s="18"/>
      <c r="F10" s="19"/>
      <c r="G10" s="2"/>
      <c r="H10" s="1"/>
      <c r="I10" s="6"/>
    </row>
    <row r="11" spans="1:9" ht="19.5" customHeight="1">
      <c r="A11" s="14" t="s">
        <v>45</v>
      </c>
      <c r="B11" s="2">
        <v>441</v>
      </c>
      <c r="C11" s="17"/>
      <c r="D11" s="2">
        <v>913</v>
      </c>
      <c r="E11" s="18"/>
      <c r="F11" s="19"/>
      <c r="G11" s="2"/>
      <c r="H11" s="1"/>
      <c r="I11" s="6"/>
    </row>
    <row r="12" spans="1:9" ht="19.5" customHeight="1">
      <c r="A12" s="14" t="s">
        <v>46</v>
      </c>
      <c r="B12" s="2">
        <v>6697</v>
      </c>
      <c r="C12" s="17"/>
      <c r="D12" s="2">
        <v>4508</v>
      </c>
      <c r="E12" s="18"/>
      <c r="F12" s="19"/>
      <c r="G12" s="2"/>
      <c r="H12" s="1"/>
      <c r="I12" s="6"/>
    </row>
    <row r="13" spans="1:9" ht="19.5" customHeight="1">
      <c r="A13" s="14" t="s">
        <v>47</v>
      </c>
      <c r="B13" s="20"/>
      <c r="C13" s="17"/>
      <c r="D13" s="20"/>
      <c r="E13" s="18"/>
      <c r="F13" s="6"/>
      <c r="G13" s="2"/>
      <c r="H13" s="1"/>
      <c r="I13" s="6"/>
    </row>
    <row r="14" spans="1:9" ht="19.5" customHeight="1">
      <c r="A14" s="14" t="s">
        <v>48</v>
      </c>
      <c r="B14" s="2"/>
      <c r="C14" s="41"/>
      <c r="D14" s="2"/>
      <c r="E14" s="41"/>
      <c r="F14" s="6"/>
      <c r="G14" s="6"/>
      <c r="H14" s="6"/>
      <c r="I14" s="6"/>
    </row>
    <row r="15" spans="1:9" ht="19.5" customHeight="1">
      <c r="A15" s="14" t="s">
        <v>49</v>
      </c>
      <c r="B15" s="2"/>
      <c r="C15" s="42"/>
      <c r="D15" s="2"/>
      <c r="E15" s="42"/>
      <c r="F15" s="6"/>
      <c r="G15" s="6"/>
      <c r="H15" s="6"/>
      <c r="I15" s="6"/>
    </row>
    <row r="16" spans="1:9" ht="19.5" customHeight="1">
      <c r="A16" s="14" t="s">
        <v>50</v>
      </c>
      <c r="B16" s="2"/>
      <c r="C16" s="38"/>
      <c r="D16" s="2"/>
      <c r="E16" s="38"/>
      <c r="F16" s="6"/>
      <c r="G16" s="6"/>
      <c r="H16" s="6"/>
      <c r="I16" s="6"/>
    </row>
    <row r="17" spans="1:9" ht="24" customHeight="1">
      <c r="A17" s="6"/>
      <c r="B17" s="6"/>
      <c r="C17" s="6"/>
      <c r="D17" s="6"/>
      <c r="E17" s="6"/>
      <c r="F17" s="6"/>
      <c r="G17" s="6"/>
      <c r="H17" s="6"/>
      <c r="I17" s="6"/>
    </row>
    <row r="18" spans="1:9" ht="27.75" customHeight="1"/>
    <row r="19" spans="1:9" ht="30" customHeight="1"/>
    <row r="20" spans="1:9" ht="30" customHeight="1"/>
    <row r="21" spans="1:9" ht="30" customHeight="1"/>
    <row r="22" spans="1:9" ht="15.75" customHeight="1"/>
    <row r="23" spans="1:9" ht="15.75" customHeight="1"/>
    <row r="24" spans="1:9" ht="15.75" customHeight="1"/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H1"/>
    <mergeCell ref="C14:C16"/>
    <mergeCell ref="E14:E16"/>
  </mergeCells>
  <pageMargins left="0.70866141732283472" right="0.70866141732283472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Abandons_sem</vt:lpstr>
      <vt:lpstr>Adoption_rég</vt:lpstr>
      <vt:lpstr>Statistiques_4èmeT</vt:lpstr>
      <vt:lpstr>Dépenses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Alicia CAMPOS</cp:lastModifiedBy>
  <cp:lastPrinted>2023-01-17T09:56:23Z</cp:lastPrinted>
  <dcterms:created xsi:type="dcterms:W3CDTF">2023-01-17T08:20:43Z</dcterms:created>
  <dcterms:modified xsi:type="dcterms:W3CDTF">2023-01-17T10:33:55Z</dcterms:modified>
</cp:coreProperties>
</file>